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单位汇总表" sheetId="1" r:id="rId1"/>
    <sheet name="盛必达公示表" sheetId="5" r:id="rId2"/>
    <sheet name="站元公示" sheetId="6" r:id="rId3"/>
    <sheet name="站瑞新材料公示" sheetId="7" r:id="rId4"/>
  </sheets>
  <calcPr calcId="144525"/>
</workbook>
</file>

<file path=xl/sharedStrings.xml><?xml version="1.0" encoding="utf-8"?>
<sst xmlns="http://schemas.openxmlformats.org/spreadsheetml/2006/main" count="116">
  <si>
    <t>衡阳县2025年度第二批企业吸纳重点群体就业拟享受社会保险补贴汇总表</t>
  </si>
  <si>
    <t>序号</t>
  </si>
  <si>
    <t>单位名称</t>
  </si>
  <si>
    <t>户名</t>
  </si>
  <si>
    <t>开户银行</t>
  </si>
  <si>
    <t>银行账号</t>
  </si>
  <si>
    <t>补贴人数</t>
  </si>
  <si>
    <t>补贴金额（元）</t>
  </si>
  <si>
    <t>备注</t>
  </si>
  <si>
    <t>衡阳站瑞新材料有限公司</t>
  </si>
  <si>
    <t>中国银行股份有限公司衡阳市蒸泰支行</t>
  </si>
  <si>
    <t>59******33036</t>
  </si>
  <si>
    <t>脱贫劳动力</t>
  </si>
  <si>
    <t xml:space="preserve">湖南站元鞋业有限公司  </t>
  </si>
  <si>
    <t>58******8743</t>
  </si>
  <si>
    <t>衡阳盛必达户外用品有限公司</t>
  </si>
  <si>
    <t>58******9328</t>
  </si>
  <si>
    <t>合计</t>
  </si>
  <si>
    <t>-</t>
  </si>
  <si>
    <t>衡阳县企业(单位)招用脱贫劳动力享受社会保险补贴申报花名册</t>
  </si>
  <si>
    <r>
      <rPr>
        <sz val="11"/>
        <color theme="1"/>
        <rFont val="微软雅黑"/>
        <charset val="134"/>
      </rPr>
      <t>申报单位盖章：</t>
    </r>
    <r>
      <rPr>
        <u/>
        <sz val="11"/>
        <color rgb="FF000000"/>
        <rFont val="微软雅黑"/>
        <charset val="134"/>
      </rPr>
      <t xml:space="preserve"> 衡阳盛必达户外用品有限公司 </t>
    </r>
    <r>
      <rPr>
        <sz val="11"/>
        <color rgb="FF000000"/>
        <rFont val="微软雅黑"/>
        <charset val="134"/>
      </rPr>
      <t xml:space="preserve">                                                   申报时间：</t>
    </r>
    <r>
      <rPr>
        <u/>
        <sz val="11"/>
        <color rgb="FF000000"/>
        <rFont val="微软雅黑"/>
        <charset val="134"/>
      </rPr>
      <t xml:space="preserve">   2025 </t>
    </r>
    <r>
      <rPr>
        <sz val="11"/>
        <color rgb="FF000000"/>
        <rFont val="微软雅黑"/>
        <charset val="134"/>
      </rPr>
      <t>年</t>
    </r>
    <r>
      <rPr>
        <u/>
        <sz val="11"/>
        <color rgb="FF000000"/>
        <rFont val="微软雅黑"/>
        <charset val="134"/>
      </rPr>
      <t>11</t>
    </r>
    <r>
      <rPr>
        <sz val="11"/>
        <color rgb="FF000000"/>
        <rFont val="微软雅黑"/>
        <charset val="134"/>
      </rPr>
      <t>月</t>
    </r>
    <r>
      <rPr>
        <u/>
        <sz val="11"/>
        <color rgb="FF000000"/>
        <rFont val="微软雅黑"/>
        <charset val="134"/>
      </rPr>
      <t>6</t>
    </r>
    <r>
      <rPr>
        <sz val="11"/>
        <color rgb="FF000000"/>
        <rFont val="微软雅黑"/>
        <charset val="134"/>
      </rPr>
      <t>日                                                            单位：元、%</t>
    </r>
  </si>
  <si>
    <t>姓名</t>
  </si>
  <si>
    <t>性别</t>
  </si>
  <si>
    <t>身份证号码</t>
  </si>
  <si>
    <t>联系电话</t>
  </si>
  <si>
    <t xml:space="preserve">招录用时间
</t>
  </si>
  <si>
    <t xml:space="preserve">已享受期限
</t>
  </si>
  <si>
    <t>已享受月数</t>
  </si>
  <si>
    <t>缴费
工资</t>
  </si>
  <si>
    <t>单位缴费比例</t>
  </si>
  <si>
    <t>社会保险单位缴费部分</t>
  </si>
  <si>
    <t>申请补贴期限</t>
  </si>
  <si>
    <t>申请补贴月数</t>
  </si>
  <si>
    <t>社会保险补贴金额（单位部分）</t>
  </si>
  <si>
    <t>养老</t>
  </si>
  <si>
    <t>失业</t>
  </si>
  <si>
    <t>医疗</t>
  </si>
  <si>
    <t>生育</t>
  </si>
  <si>
    <t>总计</t>
  </si>
  <si>
    <t>曾红桃</t>
  </si>
  <si>
    <t>女</t>
  </si>
  <si>
    <t>43042119******5384</t>
  </si>
  <si>
    <t>1882******8</t>
  </si>
  <si>
    <t>2024.10</t>
  </si>
  <si>
    <t>4053</t>
  </si>
  <si>
    <t>养老 16 %
失业 0.7%
医疗 8.7%
生育 0.7%</t>
  </si>
  <si>
    <t>648.48</t>
  </si>
  <si>
    <t>2024.11-2024.12</t>
  </si>
  <si>
    <t>4308</t>
  </si>
  <si>
    <t>689.28</t>
  </si>
  <si>
    <t>2025.1-2025.10</t>
  </si>
  <si>
    <t>凌爱秀</t>
  </si>
  <si>
    <t>43042119******054X</t>
  </si>
  <si>
    <t>1810******6</t>
  </si>
  <si>
    <t>魏成钱</t>
  </si>
  <si>
    <t>男</t>
  </si>
  <si>
    <t>43042119******0534</t>
  </si>
  <si>
    <t>1917******0</t>
  </si>
  <si>
    <t>刘长青</t>
  </si>
  <si>
    <t>43042119******0031</t>
  </si>
  <si>
    <t>1341******2</t>
  </si>
  <si>
    <t>洪四玉</t>
  </si>
  <si>
    <t>43042119******850X</t>
  </si>
  <si>
    <t>1837******8</t>
  </si>
  <si>
    <r>
      <rPr>
        <sz val="11"/>
        <color theme="1"/>
        <rFont val="微软雅黑"/>
        <charset val="134"/>
      </rPr>
      <t>申报单位盖章：</t>
    </r>
    <r>
      <rPr>
        <u/>
        <sz val="11"/>
        <color rgb="FF000000"/>
        <rFont val="微软雅黑"/>
        <charset val="134"/>
      </rPr>
      <t>湖南站元鞋业有限公司</t>
    </r>
    <r>
      <rPr>
        <sz val="11"/>
        <color rgb="FF000000"/>
        <rFont val="微软雅黑"/>
        <charset val="134"/>
      </rPr>
      <t xml:space="preserve">                                                 申报时间：</t>
    </r>
    <r>
      <rPr>
        <u/>
        <sz val="11"/>
        <color rgb="FF000000"/>
        <rFont val="微软雅黑"/>
        <charset val="134"/>
      </rPr>
      <t>2025</t>
    </r>
    <r>
      <rPr>
        <sz val="11"/>
        <color rgb="FF000000"/>
        <rFont val="微软雅黑"/>
        <charset val="134"/>
      </rPr>
      <t>年</t>
    </r>
    <r>
      <rPr>
        <u/>
        <sz val="11"/>
        <color rgb="FF000000"/>
        <rFont val="微软雅黑"/>
        <charset val="134"/>
      </rPr>
      <t>11</t>
    </r>
    <r>
      <rPr>
        <sz val="11"/>
        <color rgb="FF000000"/>
        <rFont val="微软雅黑"/>
        <charset val="134"/>
      </rPr>
      <t>月</t>
    </r>
    <r>
      <rPr>
        <u/>
        <sz val="11"/>
        <color rgb="FF000000"/>
        <rFont val="微软雅黑"/>
        <charset val="134"/>
      </rPr>
      <t>10</t>
    </r>
    <r>
      <rPr>
        <sz val="11"/>
        <color rgb="FF000000"/>
        <rFont val="微软雅黑"/>
        <charset val="134"/>
      </rPr>
      <t>日                                                            单位：元、%</t>
    </r>
  </si>
  <si>
    <t>廖春香</t>
  </si>
  <si>
    <t>43042119******6429</t>
  </si>
  <si>
    <t>1837******2</t>
  </si>
  <si>
    <t>202311</t>
  </si>
  <si>
    <r>
      <rPr>
        <sz val="9"/>
        <rFont val="微软雅黑"/>
        <charset val="134"/>
      </rPr>
      <t>养老</t>
    </r>
    <r>
      <rPr>
        <u/>
        <sz val="9"/>
        <rFont val="微软雅黑"/>
        <charset val="134"/>
      </rPr>
      <t>16</t>
    </r>
    <r>
      <rPr>
        <sz val="9"/>
        <rFont val="微软雅黑"/>
        <charset val="134"/>
      </rPr>
      <t>%
失业</t>
    </r>
    <r>
      <rPr>
        <u/>
        <sz val="9"/>
        <rFont val="微软雅黑"/>
        <charset val="134"/>
      </rPr>
      <t>0.7</t>
    </r>
    <r>
      <rPr>
        <sz val="9"/>
        <rFont val="微软雅黑"/>
        <charset val="134"/>
      </rPr>
      <t>%
医疗</t>
    </r>
    <r>
      <rPr>
        <u/>
        <sz val="9"/>
        <rFont val="微软雅黑"/>
        <charset val="134"/>
      </rPr>
      <t>8</t>
    </r>
    <r>
      <rPr>
        <sz val="9"/>
        <rFont val="微软雅黑"/>
        <charset val="134"/>
      </rPr>
      <t>%
生育</t>
    </r>
    <r>
      <rPr>
        <u/>
        <sz val="9"/>
        <rFont val="微软雅黑"/>
        <charset val="134"/>
      </rPr>
      <t>0.7</t>
    </r>
    <r>
      <rPr>
        <sz val="9"/>
        <rFont val="微软雅黑"/>
        <charset val="134"/>
      </rPr>
      <t>%</t>
    </r>
  </si>
  <si>
    <t>2024/11-2024/12</t>
  </si>
  <si>
    <t>2025/1-2025/10</t>
  </si>
  <si>
    <t>刘华香</t>
  </si>
  <si>
    <t>43042119******7888</t>
  </si>
  <si>
    <t>1372******1</t>
  </si>
  <si>
    <t>202402</t>
  </si>
  <si>
    <r>
      <rPr>
        <sz val="10"/>
        <color theme="1"/>
        <rFont val="微软雅黑"/>
        <charset val="134"/>
      </rPr>
      <t>申报单位盖章：</t>
    </r>
    <r>
      <rPr>
        <u/>
        <sz val="10"/>
        <color rgb="FF000000"/>
        <rFont val="微软雅黑"/>
        <charset val="134"/>
      </rPr>
      <t xml:space="preserve">    衡阳站瑞新材料有限公司  </t>
    </r>
    <r>
      <rPr>
        <sz val="10"/>
        <color rgb="FF000000"/>
        <rFont val="微软雅黑"/>
        <charset val="134"/>
      </rPr>
      <t xml:space="preserve">                                        申报时间：</t>
    </r>
    <r>
      <rPr>
        <u/>
        <sz val="10"/>
        <color rgb="FF000000"/>
        <rFont val="微软雅黑"/>
        <charset val="134"/>
      </rPr>
      <t xml:space="preserve">     2025       </t>
    </r>
    <r>
      <rPr>
        <sz val="10"/>
        <color rgb="FF000000"/>
        <rFont val="微软雅黑"/>
        <charset val="134"/>
      </rPr>
      <t>年</t>
    </r>
    <r>
      <rPr>
        <u/>
        <sz val="10"/>
        <color rgb="FF000000"/>
        <rFont val="微软雅黑"/>
        <charset val="134"/>
      </rPr>
      <t xml:space="preserve">    11   </t>
    </r>
    <r>
      <rPr>
        <sz val="10"/>
        <color rgb="FF000000"/>
        <rFont val="微软雅黑"/>
        <charset val="134"/>
      </rPr>
      <t xml:space="preserve"> 月</t>
    </r>
    <r>
      <rPr>
        <u/>
        <sz val="10"/>
        <color rgb="FF000000"/>
        <rFont val="微软雅黑"/>
        <charset val="134"/>
      </rPr>
      <t xml:space="preserve">    7    </t>
    </r>
    <r>
      <rPr>
        <sz val="10"/>
        <color rgb="FF000000"/>
        <rFont val="微软雅黑"/>
        <charset val="134"/>
      </rPr>
      <t>日                                       单位：     元     %</t>
    </r>
  </si>
  <si>
    <t>招录用
时间</t>
  </si>
  <si>
    <t>已享受
期限</t>
  </si>
  <si>
    <t>已享受
月数</t>
  </si>
  <si>
    <t>李光云</t>
  </si>
  <si>
    <t>43242619******1210</t>
  </si>
  <si>
    <t>1733******6</t>
  </si>
  <si>
    <t>202406</t>
  </si>
  <si>
    <t>0</t>
  </si>
  <si>
    <r>
      <rPr>
        <sz val="8"/>
        <rFont val="微软雅黑"/>
        <charset val="134"/>
      </rPr>
      <t xml:space="preserve">养老 </t>
    </r>
    <r>
      <rPr>
        <u/>
        <sz val="8"/>
        <rFont val="微软雅黑"/>
        <charset val="134"/>
      </rPr>
      <t xml:space="preserve">16 </t>
    </r>
    <r>
      <rPr>
        <sz val="8"/>
        <rFont val="微软雅黑"/>
        <charset val="134"/>
      </rPr>
      <t xml:space="preserve">%
失业 </t>
    </r>
    <r>
      <rPr>
        <u/>
        <sz val="8"/>
        <rFont val="微软雅黑"/>
        <charset val="134"/>
      </rPr>
      <t>0.7</t>
    </r>
    <r>
      <rPr>
        <sz val="8"/>
        <rFont val="微软雅黑"/>
        <charset val="134"/>
      </rPr>
      <t>%
医疗</t>
    </r>
    <r>
      <rPr>
        <u/>
        <sz val="8"/>
        <rFont val="微软雅黑"/>
        <charset val="134"/>
      </rPr>
      <t xml:space="preserve">  8  </t>
    </r>
    <r>
      <rPr>
        <sz val="8"/>
        <rFont val="微软雅黑"/>
        <charset val="134"/>
      </rPr>
      <t>%
生育</t>
    </r>
    <r>
      <rPr>
        <u/>
        <sz val="8"/>
        <rFont val="微软雅黑"/>
        <charset val="134"/>
      </rPr>
      <t xml:space="preserve"> 0.7</t>
    </r>
    <r>
      <rPr>
        <sz val="8"/>
        <rFont val="微软雅黑"/>
        <charset val="134"/>
      </rPr>
      <t>%</t>
    </r>
  </si>
  <si>
    <t>202411-202412</t>
  </si>
  <si>
    <t>202501-202510</t>
  </si>
  <si>
    <t>凌三平</t>
  </si>
  <si>
    <t>43042119******0536</t>
  </si>
  <si>
    <t>1587******6</t>
  </si>
  <si>
    <t>周勇</t>
  </si>
  <si>
    <t>43102819******143X</t>
  </si>
  <si>
    <t>1985******7</t>
  </si>
  <si>
    <t>202407</t>
  </si>
  <si>
    <t>雷玉芳</t>
  </si>
  <si>
    <t>43042619******8261</t>
  </si>
  <si>
    <t>1974******8</t>
  </si>
  <si>
    <t>202408</t>
  </si>
  <si>
    <t>王丙祥</t>
  </si>
  <si>
    <t>43242619******6471</t>
  </si>
  <si>
    <t>1887******2</t>
  </si>
  <si>
    <t>202409</t>
  </si>
  <si>
    <t>陈书鸾</t>
  </si>
  <si>
    <t>43048119******3861</t>
  </si>
  <si>
    <t>1588******5</t>
  </si>
  <si>
    <t>陈新超</t>
  </si>
  <si>
    <t>43042119******6779</t>
  </si>
  <si>
    <t>1591******5</t>
  </si>
  <si>
    <t>8</t>
  </si>
  <si>
    <t>陈益粮</t>
  </si>
  <si>
    <t>43042119******7410</t>
  </si>
  <si>
    <t>1757******9</t>
  </si>
  <si>
    <t>202404</t>
  </si>
  <si>
    <t>202501-202507</t>
  </si>
  <si>
    <t>合计:  97951.60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</si>
</sst>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4">
    <font>
      <sz val="10"/>
      <name val="Arial"/>
      <charset val="0"/>
    </font>
    <font>
      <sz val="8"/>
      <name val="Arial"/>
      <charset val="0"/>
    </font>
    <font>
      <b/>
      <sz val="20"/>
      <color theme="1"/>
      <name val="宋体"/>
      <charset val="134"/>
      <scheme val="major"/>
    </font>
    <font>
      <sz val="18"/>
      <color theme="1"/>
      <name val="微软雅黑"/>
      <charset val="134"/>
    </font>
    <font>
      <sz val="10"/>
      <color theme="1"/>
      <name val="微软雅黑"/>
      <charset val="134"/>
    </font>
    <font>
      <sz val="11"/>
      <name val="微软雅黑"/>
      <charset val="134"/>
    </font>
    <font>
      <sz val="9"/>
      <name val="微软雅黑"/>
      <charset val="134"/>
    </font>
    <font>
      <sz val="11"/>
      <color theme="1"/>
      <name val="微软雅黑"/>
      <charset val="134"/>
    </font>
    <font>
      <sz val="8"/>
      <name val="微软雅黑"/>
      <charset val="134"/>
    </font>
    <font>
      <sz val="8"/>
      <color theme="1"/>
      <name val="微软雅黑"/>
      <charset val="134"/>
    </font>
    <font>
      <sz val="10"/>
      <name val="微软雅黑"/>
      <charset val="134"/>
    </font>
    <font>
      <b/>
      <sz val="12"/>
      <name val="微软雅黑"/>
      <charset val="134"/>
    </font>
    <font>
      <sz val="9"/>
      <color theme="1"/>
      <name val="微软雅黑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0"/>
      <color rgb="FF000000"/>
      <name val="微软雅黑"/>
      <charset val="134"/>
    </font>
    <font>
      <sz val="10"/>
      <color rgb="FF000000"/>
      <name val="微软雅黑"/>
      <charset val="134"/>
    </font>
    <font>
      <u/>
      <sz val="8"/>
      <name val="微软雅黑"/>
      <charset val="134"/>
    </font>
    <font>
      <u/>
      <sz val="11"/>
      <color rgb="FF000000"/>
      <name val="微软雅黑"/>
      <charset val="134"/>
    </font>
    <font>
      <sz val="11"/>
      <color rgb="FF000000"/>
      <name val="微软雅黑"/>
      <charset val="134"/>
    </font>
    <font>
      <u/>
      <sz val="9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21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4" fillId="23" borderId="20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5" borderId="17" applyNumberFormat="0" applyFon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4" borderId="16" applyNumberFormat="0" applyAlignment="0" applyProtection="0">
      <alignment vertical="center"/>
    </xf>
    <xf numFmtId="0" fontId="37" fillId="14" borderId="20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07">
    <xf numFmtId="0" fontId="0" fillId="0" borderId="0" xfId="0"/>
    <xf numFmtId="0" fontId="1" fillId="0" borderId="0" xfId="0" applyFont="1"/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shrinkToFi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wrapText="1" shrinkToFi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49" fontId="8" fillId="0" borderId="3" xfId="0" applyNumberFormat="1" applyFont="1" applyFill="1" applyBorder="1" applyAlignment="1">
      <alignment horizontal="left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shrinkToFit="1"/>
    </xf>
    <xf numFmtId="177" fontId="6" fillId="0" borderId="5" xfId="0" applyNumberFormat="1" applyFont="1" applyFill="1" applyBorder="1" applyAlignment="1">
      <alignment horizontal="center" vertical="center" shrinkToFit="1"/>
    </xf>
    <xf numFmtId="0" fontId="6" fillId="0" borderId="5" xfId="0" applyNumberFormat="1" applyFont="1" applyFill="1" applyBorder="1" applyAlignment="1">
      <alignment horizontal="center" vertical="center" shrinkToFit="1"/>
    </xf>
    <xf numFmtId="49" fontId="8" fillId="0" borderId="4" xfId="0" applyNumberFormat="1" applyFont="1" applyFill="1" applyBorder="1" applyAlignment="1">
      <alignment horizontal="left" vertical="center" wrapText="1" shrinkToFit="1"/>
    </xf>
    <xf numFmtId="49" fontId="8" fillId="0" borderId="4" xfId="0" applyNumberFormat="1" applyFont="1" applyFill="1" applyBorder="1" applyAlignment="1">
      <alignment horizontal="left" vertical="center" shrinkToFit="1"/>
    </xf>
    <xf numFmtId="49" fontId="6" fillId="0" borderId="0" xfId="0" applyNumberFormat="1" applyFont="1" applyFill="1" applyBorder="1" applyAlignment="1">
      <alignment horizontal="left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>
      <alignment horizontal="center" vertical="center" shrinkToFit="1"/>
    </xf>
    <xf numFmtId="177" fontId="8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49" fontId="6" fillId="0" borderId="3" xfId="0" applyNumberFormat="1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5" xfId="0" applyNumberFormat="1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11" fillId="0" borderId="6" xfId="0" applyFont="1" applyFill="1" applyBorder="1" applyAlignment="1">
      <alignment horizontal="center" vertical="center" shrinkToFit="1"/>
    </xf>
    <xf numFmtId="0" fontId="11" fillId="0" borderId="7" xfId="0" applyFont="1" applyFill="1" applyBorder="1" applyAlignment="1">
      <alignment horizontal="center" vertical="center" shrinkToFit="1"/>
    </xf>
    <xf numFmtId="0" fontId="11" fillId="0" borderId="7" xfId="0" applyFont="1" applyFill="1" applyBorder="1" applyAlignment="1">
      <alignment horizontal="center" vertical="center" wrapText="1" shrinkToFi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/>
    </xf>
    <xf numFmtId="49" fontId="10" fillId="0" borderId="8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/>
    </xf>
    <xf numFmtId="49" fontId="10" fillId="0" borderId="9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shrinkToFit="1"/>
    </xf>
    <xf numFmtId="49" fontId="6" fillId="0" borderId="11" xfId="0" applyNumberFormat="1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shrinkToFit="1"/>
    </xf>
    <xf numFmtId="177" fontId="10" fillId="0" borderId="2" xfId="0" applyNumberFormat="1" applyFont="1" applyFill="1" applyBorder="1" applyAlignment="1">
      <alignment horizontal="center" vertical="center" shrinkToFi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10" fillId="0" borderId="12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3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vertical="center" shrinkToFit="1"/>
    </xf>
    <xf numFmtId="177" fontId="8" fillId="0" borderId="0" xfId="0" applyNumberFormat="1" applyFont="1" applyFill="1" applyAlignment="1">
      <alignment horizontal="center" vertical="center" shrinkToFit="1"/>
    </xf>
    <xf numFmtId="49" fontId="8" fillId="0" borderId="3" xfId="0" applyNumberFormat="1" applyFont="1" applyFill="1" applyBorder="1" applyAlignment="1">
      <alignment horizontal="center" vertical="center" wrapText="1" shrinkToFit="1"/>
    </xf>
    <xf numFmtId="49" fontId="8" fillId="0" borderId="5" xfId="0" applyNumberFormat="1" applyFont="1" applyFill="1" applyBorder="1" applyAlignment="1">
      <alignment horizontal="center" vertical="center" wrapText="1" shrinkToFit="1"/>
    </xf>
    <xf numFmtId="49" fontId="12" fillId="0" borderId="3" xfId="49" applyNumberFormat="1" applyFont="1" applyFill="1" applyBorder="1" applyAlignment="1">
      <alignment horizontal="center" vertical="center" wrapText="1"/>
    </xf>
    <xf numFmtId="49" fontId="9" fillId="0" borderId="3" xfId="49" applyNumberFormat="1" applyFont="1" applyFill="1" applyBorder="1" applyAlignment="1">
      <alignment horizontal="center" vertical="center" wrapText="1"/>
    </xf>
    <xf numFmtId="49" fontId="12" fillId="0" borderId="5" xfId="49" applyNumberFormat="1" applyFont="1" applyFill="1" applyBorder="1" applyAlignment="1">
      <alignment horizontal="center" vertical="center" wrapText="1"/>
    </xf>
    <xf numFmtId="49" fontId="9" fillId="0" borderId="5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wrapText="1" shrinkToFit="1"/>
    </xf>
    <xf numFmtId="49" fontId="7" fillId="0" borderId="0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/>
    <xf numFmtId="0" fontId="1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H1"/>
    </sheetView>
  </sheetViews>
  <sheetFormatPr defaultColWidth="9.14285714285714" defaultRowHeight="12.75" outlineLevelRow="6" outlineLevelCol="7"/>
  <cols>
    <col min="1" max="1" width="6.14285714285714" customWidth="1"/>
    <col min="2" max="2" width="27" customWidth="1"/>
    <col min="3" max="3" width="24.2857142857143" customWidth="1"/>
    <col min="4" max="4" width="30.8571428571429" customWidth="1"/>
    <col min="5" max="5" width="18.4285714285714" customWidth="1"/>
    <col min="6" max="6" width="8.42857142857143" customWidth="1"/>
    <col min="7" max="7" width="10.8571428571429" customWidth="1"/>
    <col min="8" max="8" width="15.1428571428571" customWidth="1"/>
  </cols>
  <sheetData>
    <row r="1" ht="55" customHeight="1" spans="1:8">
      <c r="A1" s="97" t="s">
        <v>0</v>
      </c>
      <c r="B1" s="97"/>
      <c r="C1" s="97"/>
      <c r="D1" s="97"/>
      <c r="E1" s="97"/>
      <c r="F1" s="97"/>
      <c r="G1" s="97"/>
      <c r="H1" s="97"/>
    </row>
    <row r="2" ht="38" customHeight="1" spans="1:8">
      <c r="A2" s="98" t="s">
        <v>1</v>
      </c>
      <c r="B2" s="98" t="s">
        <v>2</v>
      </c>
      <c r="C2" s="98" t="s">
        <v>3</v>
      </c>
      <c r="D2" s="98" t="s">
        <v>4</v>
      </c>
      <c r="E2" s="98" t="s">
        <v>5</v>
      </c>
      <c r="F2" s="98" t="s">
        <v>6</v>
      </c>
      <c r="G2" s="98" t="s">
        <v>7</v>
      </c>
      <c r="H2" s="98" t="s">
        <v>8</v>
      </c>
    </row>
    <row r="3" ht="35" customHeight="1" spans="1:8">
      <c r="A3" s="99">
        <v>1</v>
      </c>
      <c r="B3" s="100" t="s">
        <v>9</v>
      </c>
      <c r="C3" s="100" t="s">
        <v>9</v>
      </c>
      <c r="D3" s="99" t="s">
        <v>10</v>
      </c>
      <c r="E3" s="99" t="s">
        <v>11</v>
      </c>
      <c r="F3" s="99">
        <v>8</v>
      </c>
      <c r="G3" s="99">
        <v>97951.6</v>
      </c>
      <c r="H3" s="99" t="s">
        <v>12</v>
      </c>
    </row>
    <row r="4" ht="35" customHeight="1" spans="1:8">
      <c r="A4" s="99">
        <v>2</v>
      </c>
      <c r="B4" s="100" t="s">
        <v>13</v>
      </c>
      <c r="C4" s="100" t="s">
        <v>13</v>
      </c>
      <c r="D4" s="99" t="s">
        <v>10</v>
      </c>
      <c r="E4" s="99" t="s">
        <v>14</v>
      </c>
      <c r="F4" s="99">
        <v>2</v>
      </c>
      <c r="G4" s="99">
        <v>25285.96</v>
      </c>
      <c r="H4" s="99" t="s">
        <v>12</v>
      </c>
    </row>
    <row r="5" ht="35" customHeight="1" spans="1:8">
      <c r="A5" s="99">
        <v>3</v>
      </c>
      <c r="B5" s="100" t="s">
        <v>15</v>
      </c>
      <c r="C5" s="100" t="s">
        <v>15</v>
      </c>
      <c r="D5" s="99" t="s">
        <v>10</v>
      </c>
      <c r="E5" s="99" t="s">
        <v>16</v>
      </c>
      <c r="F5" s="99">
        <v>5</v>
      </c>
      <c r="G5" s="99">
        <v>63214.9</v>
      </c>
      <c r="H5" s="99" t="s">
        <v>12</v>
      </c>
    </row>
    <row r="6" ht="33" customHeight="1" spans="1:8">
      <c r="A6" s="101" t="s">
        <v>17</v>
      </c>
      <c r="B6" s="102"/>
      <c r="C6" s="102"/>
      <c r="D6" s="102"/>
      <c r="E6" s="103"/>
      <c r="F6" s="99">
        <f>SUM(F3:F5)</f>
        <v>15</v>
      </c>
      <c r="G6" s="99">
        <f>SUM(G3:G5)</f>
        <v>186452.46</v>
      </c>
      <c r="H6" s="104" t="s">
        <v>18</v>
      </c>
    </row>
    <row r="7" ht="16.5" spans="3:5">
      <c r="C7" s="105"/>
      <c r="D7" s="106"/>
      <c r="E7" s="105"/>
    </row>
  </sheetData>
  <mergeCells count="2">
    <mergeCell ref="A1:H1"/>
    <mergeCell ref="A6:E6"/>
  </mergeCells>
  <printOptions horizontalCentered="1"/>
  <pageMargins left="0.357638888888889" right="0.357638888888889" top="0.802777777777778" bottom="0.60555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G6" sqref="G6:H15"/>
    </sheetView>
  </sheetViews>
  <sheetFormatPr defaultColWidth="9.14285714285714" defaultRowHeight="12.75"/>
  <cols>
    <col min="1" max="1" width="3" customWidth="1"/>
    <col min="2" max="2" width="6.85714285714286" customWidth="1"/>
    <col min="3" max="3" width="2.57142857142857" customWidth="1"/>
    <col min="4" max="4" width="11.5714285714286" customWidth="1"/>
    <col min="5" max="5" width="7.28571428571429" customWidth="1"/>
    <col min="7" max="7" width="12.1428571428571" customWidth="1"/>
    <col min="8" max="8" width="4.71428571428571" customWidth="1"/>
    <col min="9" max="10" width="6.85714285714286" customWidth="1"/>
    <col min="11" max="14" width="6.28571428571429" customWidth="1"/>
    <col min="15" max="15" width="12.2857142857143" customWidth="1"/>
    <col min="16" max="16" width="4.57142857142857" customWidth="1"/>
    <col min="17" max="20" width="8.42857142857143" customWidth="1"/>
  </cols>
  <sheetData>
    <row r="1" ht="47" customHeight="1" spans="1:20">
      <c r="A1" s="2" t="s">
        <v>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25" customHeight="1" spans="1:20">
      <c r="A2" s="49" t="s">
        <v>20</v>
      </c>
      <c r="B2" s="49"/>
      <c r="C2" s="49"/>
      <c r="D2" s="49"/>
      <c r="E2" s="49"/>
      <c r="F2" s="49"/>
      <c r="G2" s="49"/>
      <c r="H2" s="49"/>
      <c r="I2" s="91"/>
      <c r="J2" s="91"/>
      <c r="K2" s="49"/>
      <c r="L2" s="49"/>
      <c r="M2" s="49"/>
      <c r="N2" s="49"/>
      <c r="O2" s="49"/>
      <c r="P2" s="49"/>
      <c r="Q2" s="94"/>
      <c r="R2" s="94"/>
      <c r="S2" s="94"/>
      <c r="T2" s="94"/>
    </row>
    <row r="3" ht="20" customHeight="1" spans="1:20">
      <c r="A3" s="50" t="s">
        <v>1</v>
      </c>
      <c r="B3" s="50" t="s">
        <v>21</v>
      </c>
      <c r="C3" s="51" t="s">
        <v>22</v>
      </c>
      <c r="D3" s="50" t="s">
        <v>23</v>
      </c>
      <c r="E3" s="51" t="s">
        <v>24</v>
      </c>
      <c r="F3" s="51" t="s">
        <v>25</v>
      </c>
      <c r="G3" s="50" t="s">
        <v>26</v>
      </c>
      <c r="H3" s="50" t="s">
        <v>27</v>
      </c>
      <c r="I3" s="51" t="s">
        <v>28</v>
      </c>
      <c r="J3" s="50" t="s">
        <v>29</v>
      </c>
      <c r="K3" s="64" t="s">
        <v>30</v>
      </c>
      <c r="L3" s="64"/>
      <c r="M3" s="64"/>
      <c r="N3" s="64"/>
      <c r="O3" s="65" t="s">
        <v>31</v>
      </c>
      <c r="P3" s="50" t="s">
        <v>32</v>
      </c>
      <c r="Q3" s="65" t="s">
        <v>33</v>
      </c>
      <c r="R3" s="65"/>
      <c r="S3" s="65"/>
      <c r="T3" s="65"/>
    </row>
    <row r="4" ht="20" customHeight="1" spans="1:20">
      <c r="A4" s="50"/>
      <c r="B4" s="50"/>
      <c r="C4" s="52"/>
      <c r="D4" s="50"/>
      <c r="E4" s="52"/>
      <c r="F4" s="52"/>
      <c r="G4" s="50"/>
      <c r="H4" s="50"/>
      <c r="I4" s="66"/>
      <c r="J4" s="50"/>
      <c r="K4" s="52" t="s">
        <v>34</v>
      </c>
      <c r="L4" s="51" t="s">
        <v>35</v>
      </c>
      <c r="M4" s="51" t="s">
        <v>36</v>
      </c>
      <c r="N4" s="67" t="s">
        <v>37</v>
      </c>
      <c r="O4" s="65"/>
      <c r="P4" s="50"/>
      <c r="Q4" s="65" t="s">
        <v>38</v>
      </c>
      <c r="R4" s="50" t="s">
        <v>34</v>
      </c>
      <c r="S4" s="50" t="s">
        <v>35</v>
      </c>
      <c r="T4" s="95" t="s">
        <v>36</v>
      </c>
    </row>
    <row r="5" ht="30" customHeight="1" spans="1:20">
      <c r="A5" s="50"/>
      <c r="B5" s="50"/>
      <c r="C5" s="53"/>
      <c r="D5" s="50"/>
      <c r="E5" s="53"/>
      <c r="F5" s="53"/>
      <c r="G5" s="50"/>
      <c r="H5" s="50"/>
      <c r="I5" s="68"/>
      <c r="J5" s="50"/>
      <c r="K5" s="53"/>
      <c r="L5" s="53"/>
      <c r="M5" s="53"/>
      <c r="N5" s="69"/>
      <c r="O5" s="65"/>
      <c r="P5" s="50"/>
      <c r="Q5" s="65"/>
      <c r="R5" s="50"/>
      <c r="S5" s="50"/>
      <c r="T5" s="95"/>
    </row>
    <row r="6" ht="21" customHeight="1" spans="1:20">
      <c r="A6" s="54">
        <v>1</v>
      </c>
      <c r="B6" s="10" t="s">
        <v>39</v>
      </c>
      <c r="C6" s="10" t="s">
        <v>40</v>
      </c>
      <c r="D6" s="55" t="s">
        <v>41</v>
      </c>
      <c r="E6" s="85" t="s">
        <v>42</v>
      </c>
      <c r="F6" s="10" t="s">
        <v>43</v>
      </c>
      <c r="G6" s="59"/>
      <c r="H6" s="59"/>
      <c r="I6" s="28" t="s">
        <v>44</v>
      </c>
      <c r="J6" s="55" t="s">
        <v>45</v>
      </c>
      <c r="K6" s="70" t="s">
        <v>46</v>
      </c>
      <c r="L6" s="46">
        <v>28.37</v>
      </c>
      <c r="M6" s="46">
        <v>324.24</v>
      </c>
      <c r="N6" s="46">
        <v>28.37</v>
      </c>
      <c r="O6" s="45" t="s">
        <v>47</v>
      </c>
      <c r="P6" s="92">
        <v>2</v>
      </c>
      <c r="Q6" s="45">
        <f t="shared" ref="Q6:Q15" si="0">R6+S6+T6</f>
        <v>2002.18</v>
      </c>
      <c r="R6" s="96">
        <f t="shared" ref="R6:R10" si="1">648.48*2</f>
        <v>1296.96</v>
      </c>
      <c r="S6" s="46">
        <f t="shared" ref="S6:S10" si="2">28.37*2</f>
        <v>56.74</v>
      </c>
      <c r="T6" s="46">
        <f t="shared" ref="T6:T10" si="3">324.24*2</f>
        <v>648.48</v>
      </c>
    </row>
    <row r="7" ht="21" customHeight="1" spans="1:20">
      <c r="A7" s="56"/>
      <c r="B7" s="12"/>
      <c r="C7" s="12"/>
      <c r="D7" s="57"/>
      <c r="E7" s="86"/>
      <c r="F7" s="12"/>
      <c r="G7" s="59"/>
      <c r="H7" s="59"/>
      <c r="I7" s="28" t="s">
        <v>48</v>
      </c>
      <c r="J7" s="93"/>
      <c r="K7" s="70" t="s">
        <v>49</v>
      </c>
      <c r="L7" s="46">
        <v>30.16</v>
      </c>
      <c r="M7" s="46">
        <v>344.64</v>
      </c>
      <c r="N7" s="46">
        <v>30.16</v>
      </c>
      <c r="O7" s="45" t="s">
        <v>50</v>
      </c>
      <c r="P7" s="92">
        <v>10</v>
      </c>
      <c r="Q7" s="45">
        <f t="shared" si="0"/>
        <v>10640.8</v>
      </c>
      <c r="R7" s="96">
        <f t="shared" ref="R7:R11" si="4">689.28*10</f>
        <v>6892.8</v>
      </c>
      <c r="S7" s="46">
        <f t="shared" ref="S7:S11" si="5">30.16*10</f>
        <v>301.6</v>
      </c>
      <c r="T7" s="46">
        <f t="shared" ref="T7:T11" si="6">344.64*10</f>
        <v>3446.4</v>
      </c>
    </row>
    <row r="8" ht="21" customHeight="1" spans="1:20">
      <c r="A8" s="54">
        <v>2</v>
      </c>
      <c r="B8" s="10" t="s">
        <v>51</v>
      </c>
      <c r="C8" s="10" t="s">
        <v>40</v>
      </c>
      <c r="D8" s="55" t="s">
        <v>52</v>
      </c>
      <c r="E8" s="85" t="s">
        <v>53</v>
      </c>
      <c r="F8" s="10" t="s">
        <v>43</v>
      </c>
      <c r="G8" s="59"/>
      <c r="H8" s="59"/>
      <c r="I8" s="28" t="s">
        <v>44</v>
      </c>
      <c r="J8" s="14"/>
      <c r="K8" s="70" t="s">
        <v>46</v>
      </c>
      <c r="L8" s="46">
        <v>28.37</v>
      </c>
      <c r="M8" s="46">
        <v>324.24</v>
      </c>
      <c r="N8" s="46">
        <v>28.37</v>
      </c>
      <c r="O8" s="45" t="s">
        <v>47</v>
      </c>
      <c r="P8" s="92">
        <v>2</v>
      </c>
      <c r="Q8" s="45">
        <f t="shared" si="0"/>
        <v>2002.18</v>
      </c>
      <c r="R8" s="96">
        <f t="shared" si="1"/>
        <v>1296.96</v>
      </c>
      <c r="S8" s="46">
        <f t="shared" si="2"/>
        <v>56.74</v>
      </c>
      <c r="T8" s="46">
        <f t="shared" si="3"/>
        <v>648.48</v>
      </c>
    </row>
    <row r="9" ht="21" customHeight="1" spans="1:20">
      <c r="A9" s="56"/>
      <c r="B9" s="12"/>
      <c r="C9" s="12"/>
      <c r="D9" s="57"/>
      <c r="E9" s="86"/>
      <c r="F9" s="12"/>
      <c r="G9" s="59"/>
      <c r="H9" s="59"/>
      <c r="I9" s="28" t="s">
        <v>48</v>
      </c>
      <c r="J9" s="14"/>
      <c r="K9" s="70" t="s">
        <v>49</v>
      </c>
      <c r="L9" s="46">
        <v>30.16</v>
      </c>
      <c r="M9" s="46">
        <v>344.64</v>
      </c>
      <c r="N9" s="46">
        <v>30.16</v>
      </c>
      <c r="O9" s="45" t="s">
        <v>50</v>
      </c>
      <c r="P9" s="92">
        <v>10</v>
      </c>
      <c r="Q9" s="45">
        <f t="shared" si="0"/>
        <v>10640.8</v>
      </c>
      <c r="R9" s="96">
        <f t="shared" si="4"/>
        <v>6892.8</v>
      </c>
      <c r="S9" s="46">
        <f t="shared" si="5"/>
        <v>301.6</v>
      </c>
      <c r="T9" s="46">
        <f t="shared" si="6"/>
        <v>3446.4</v>
      </c>
    </row>
    <row r="10" ht="21" customHeight="1" spans="1:20">
      <c r="A10" s="54">
        <v>3</v>
      </c>
      <c r="B10" s="10" t="s">
        <v>54</v>
      </c>
      <c r="C10" s="10" t="s">
        <v>55</v>
      </c>
      <c r="D10" s="55" t="s">
        <v>56</v>
      </c>
      <c r="E10" s="85" t="s">
        <v>57</v>
      </c>
      <c r="F10" s="10" t="s">
        <v>43</v>
      </c>
      <c r="G10" s="59"/>
      <c r="H10" s="59"/>
      <c r="I10" s="28" t="s">
        <v>44</v>
      </c>
      <c r="J10" s="14"/>
      <c r="K10" s="70" t="s">
        <v>46</v>
      </c>
      <c r="L10" s="46">
        <v>28.37</v>
      </c>
      <c r="M10" s="46">
        <v>324.24</v>
      </c>
      <c r="N10" s="46">
        <v>28.37</v>
      </c>
      <c r="O10" s="45" t="s">
        <v>47</v>
      </c>
      <c r="P10" s="92">
        <v>2</v>
      </c>
      <c r="Q10" s="45">
        <f t="shared" si="0"/>
        <v>2002.18</v>
      </c>
      <c r="R10" s="96">
        <f t="shared" si="1"/>
        <v>1296.96</v>
      </c>
      <c r="S10" s="46">
        <f t="shared" si="2"/>
        <v>56.74</v>
      </c>
      <c r="T10" s="46">
        <f t="shared" si="3"/>
        <v>648.48</v>
      </c>
    </row>
    <row r="11" ht="21" customHeight="1" spans="1:20">
      <c r="A11" s="56"/>
      <c r="B11" s="12"/>
      <c r="C11" s="12"/>
      <c r="D11" s="57"/>
      <c r="E11" s="86"/>
      <c r="F11" s="12"/>
      <c r="G11" s="59"/>
      <c r="H11" s="59"/>
      <c r="I11" s="28" t="s">
        <v>48</v>
      </c>
      <c r="J11" s="14"/>
      <c r="K11" s="70" t="s">
        <v>49</v>
      </c>
      <c r="L11" s="46">
        <v>30.16</v>
      </c>
      <c r="M11" s="46">
        <v>344.64</v>
      </c>
      <c r="N11" s="46">
        <v>30.16</v>
      </c>
      <c r="O11" s="45" t="s">
        <v>50</v>
      </c>
      <c r="P11" s="92">
        <v>10</v>
      </c>
      <c r="Q11" s="45">
        <f t="shared" si="0"/>
        <v>10640.8</v>
      </c>
      <c r="R11" s="96">
        <f t="shared" si="4"/>
        <v>6892.8</v>
      </c>
      <c r="S11" s="46">
        <f t="shared" si="5"/>
        <v>301.6</v>
      </c>
      <c r="T11" s="46">
        <f t="shared" si="6"/>
        <v>3446.4</v>
      </c>
    </row>
    <row r="12" ht="21" customHeight="1" spans="1:20">
      <c r="A12" s="54">
        <v>4</v>
      </c>
      <c r="B12" s="10" t="s">
        <v>58</v>
      </c>
      <c r="C12" s="10" t="s">
        <v>55</v>
      </c>
      <c r="D12" s="87" t="s">
        <v>59</v>
      </c>
      <c r="E12" s="88" t="s">
        <v>60</v>
      </c>
      <c r="F12" s="10" t="s">
        <v>43</v>
      </c>
      <c r="G12" s="59"/>
      <c r="H12" s="59"/>
      <c r="I12" s="28" t="s">
        <v>44</v>
      </c>
      <c r="J12" s="14"/>
      <c r="K12" s="70" t="s">
        <v>46</v>
      </c>
      <c r="L12" s="46">
        <v>28.37</v>
      </c>
      <c r="M12" s="46">
        <v>324.24</v>
      </c>
      <c r="N12" s="46">
        <v>28.37</v>
      </c>
      <c r="O12" s="45" t="s">
        <v>47</v>
      </c>
      <c r="P12" s="92">
        <v>2</v>
      </c>
      <c r="Q12" s="45">
        <f t="shared" si="0"/>
        <v>2002.18</v>
      </c>
      <c r="R12" s="96">
        <f>648.48*2</f>
        <v>1296.96</v>
      </c>
      <c r="S12" s="46">
        <f>28.37*2</f>
        <v>56.74</v>
      </c>
      <c r="T12" s="46">
        <f>324.24*2</f>
        <v>648.48</v>
      </c>
    </row>
    <row r="13" ht="21" customHeight="1" spans="1:20">
      <c r="A13" s="56"/>
      <c r="B13" s="12"/>
      <c r="C13" s="12"/>
      <c r="D13" s="89"/>
      <c r="E13" s="90"/>
      <c r="F13" s="12"/>
      <c r="G13" s="59"/>
      <c r="H13" s="59"/>
      <c r="I13" s="28" t="s">
        <v>48</v>
      </c>
      <c r="J13" s="14"/>
      <c r="K13" s="70" t="s">
        <v>49</v>
      </c>
      <c r="L13" s="46">
        <v>30.16</v>
      </c>
      <c r="M13" s="46">
        <v>344.64</v>
      </c>
      <c r="N13" s="46">
        <v>30.16</v>
      </c>
      <c r="O13" s="45" t="s">
        <v>50</v>
      </c>
      <c r="P13" s="92">
        <v>10</v>
      </c>
      <c r="Q13" s="45">
        <f t="shared" si="0"/>
        <v>10640.8</v>
      </c>
      <c r="R13" s="96">
        <f>689.28*10</f>
        <v>6892.8</v>
      </c>
      <c r="S13" s="46">
        <f>30.16*10</f>
        <v>301.6</v>
      </c>
      <c r="T13" s="46">
        <f>344.64*10</f>
        <v>3446.4</v>
      </c>
    </row>
    <row r="14" ht="21" customHeight="1" spans="1:20">
      <c r="A14" s="54">
        <v>5</v>
      </c>
      <c r="B14" s="10" t="s">
        <v>61</v>
      </c>
      <c r="C14" s="10" t="s">
        <v>40</v>
      </c>
      <c r="D14" s="55" t="s">
        <v>62</v>
      </c>
      <c r="E14" s="85" t="s">
        <v>63</v>
      </c>
      <c r="F14" s="10" t="s">
        <v>43</v>
      </c>
      <c r="G14" s="59"/>
      <c r="H14" s="59"/>
      <c r="I14" s="28" t="s">
        <v>44</v>
      </c>
      <c r="J14" s="14"/>
      <c r="K14" s="70" t="s">
        <v>46</v>
      </c>
      <c r="L14" s="46">
        <v>28.37</v>
      </c>
      <c r="M14" s="46">
        <v>324.24</v>
      </c>
      <c r="N14" s="46">
        <v>28.37</v>
      </c>
      <c r="O14" s="45" t="s">
        <v>47</v>
      </c>
      <c r="P14" s="92">
        <v>2</v>
      </c>
      <c r="Q14" s="45">
        <f t="shared" si="0"/>
        <v>2002.18</v>
      </c>
      <c r="R14" s="96">
        <f>648.48*2</f>
        <v>1296.96</v>
      </c>
      <c r="S14" s="46">
        <f>28.37*2</f>
        <v>56.74</v>
      </c>
      <c r="T14" s="46">
        <f>324.24*2</f>
        <v>648.48</v>
      </c>
    </row>
    <row r="15" ht="21" customHeight="1" spans="1:20">
      <c r="A15" s="56"/>
      <c r="B15" s="12"/>
      <c r="C15" s="12"/>
      <c r="D15" s="57"/>
      <c r="E15" s="86"/>
      <c r="F15" s="12"/>
      <c r="G15" s="59"/>
      <c r="H15" s="59"/>
      <c r="I15" s="28" t="s">
        <v>48</v>
      </c>
      <c r="J15" s="14"/>
      <c r="K15" s="70" t="s">
        <v>49</v>
      </c>
      <c r="L15" s="46">
        <v>30.16</v>
      </c>
      <c r="M15" s="46">
        <v>344.64</v>
      </c>
      <c r="N15" s="46">
        <v>30.16</v>
      </c>
      <c r="O15" s="45" t="s">
        <v>50</v>
      </c>
      <c r="P15" s="92">
        <v>10</v>
      </c>
      <c r="Q15" s="45">
        <f t="shared" si="0"/>
        <v>10640.8</v>
      </c>
      <c r="R15" s="96">
        <f>689.28*10</f>
        <v>6892.8</v>
      </c>
      <c r="S15" s="46">
        <f>30.16*10</f>
        <v>301.6</v>
      </c>
      <c r="T15" s="46">
        <f>344.64*10</f>
        <v>3446.4</v>
      </c>
    </row>
    <row r="16" ht="24" customHeight="1" spans="1:20">
      <c r="A16" s="61" t="s">
        <v>17</v>
      </c>
      <c r="B16" s="62"/>
      <c r="C16" s="62"/>
      <c r="D16" s="63"/>
      <c r="E16" s="62"/>
      <c r="F16" s="62"/>
      <c r="G16" s="62"/>
      <c r="H16" s="62"/>
      <c r="I16" s="62"/>
      <c r="J16" s="62"/>
      <c r="K16" s="74"/>
      <c r="L16" s="74"/>
      <c r="M16" s="74"/>
      <c r="N16" s="74"/>
      <c r="O16" s="74"/>
      <c r="P16" s="74"/>
      <c r="Q16" s="74">
        <f t="shared" ref="Q16:T16" si="7">SUM(Q6:Q15)</f>
        <v>63214.9</v>
      </c>
      <c r="R16" s="74">
        <f t="shared" si="7"/>
        <v>40948.8</v>
      </c>
      <c r="S16" s="74">
        <f t="shared" si="7"/>
        <v>1791.7</v>
      </c>
      <c r="T16" s="74">
        <f t="shared" si="7"/>
        <v>20474.4</v>
      </c>
    </row>
  </sheetData>
  <mergeCells count="56">
    <mergeCell ref="A1:T1"/>
    <mergeCell ref="A2:T2"/>
    <mergeCell ref="K3:N3"/>
    <mergeCell ref="Q3:T3"/>
    <mergeCell ref="A16:J16"/>
    <mergeCell ref="A3:A5"/>
    <mergeCell ref="A6:A7"/>
    <mergeCell ref="A8:A9"/>
    <mergeCell ref="A10:A11"/>
    <mergeCell ref="A12:A13"/>
    <mergeCell ref="A14:A15"/>
    <mergeCell ref="B3:B5"/>
    <mergeCell ref="B6:B7"/>
    <mergeCell ref="B8:B9"/>
    <mergeCell ref="B10:B11"/>
    <mergeCell ref="B12:B13"/>
    <mergeCell ref="B14:B15"/>
    <mergeCell ref="C3:C5"/>
    <mergeCell ref="C6:C7"/>
    <mergeCell ref="C8:C9"/>
    <mergeCell ref="C10:C11"/>
    <mergeCell ref="C12:C13"/>
    <mergeCell ref="C14:C15"/>
    <mergeCell ref="D3:D5"/>
    <mergeCell ref="D6:D7"/>
    <mergeCell ref="D8:D9"/>
    <mergeCell ref="D10:D11"/>
    <mergeCell ref="D12:D13"/>
    <mergeCell ref="D14:D15"/>
    <mergeCell ref="E3:E5"/>
    <mergeCell ref="E6:E7"/>
    <mergeCell ref="E8:E9"/>
    <mergeCell ref="E10:E11"/>
    <mergeCell ref="E12:E13"/>
    <mergeCell ref="E14:E15"/>
    <mergeCell ref="F3:F5"/>
    <mergeCell ref="F6:F7"/>
    <mergeCell ref="F8:F9"/>
    <mergeCell ref="F10:F11"/>
    <mergeCell ref="F12:F13"/>
    <mergeCell ref="F14:F15"/>
    <mergeCell ref="G3:G5"/>
    <mergeCell ref="H3:H5"/>
    <mergeCell ref="I3:I5"/>
    <mergeCell ref="J3:J5"/>
    <mergeCell ref="J6:J15"/>
    <mergeCell ref="K4:K5"/>
    <mergeCell ref="L4:L5"/>
    <mergeCell ref="M4:M5"/>
    <mergeCell ref="N4:N5"/>
    <mergeCell ref="O3:O5"/>
    <mergeCell ref="P3:P5"/>
    <mergeCell ref="Q4:Q5"/>
    <mergeCell ref="R4:R5"/>
    <mergeCell ref="S4:S5"/>
    <mergeCell ref="T4:T5"/>
  </mergeCells>
  <printOptions horizontalCentered="1"/>
  <pageMargins left="0.160416666666667" right="0.160416666666667" top="0.802777777777778" bottom="0.60555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J10"/>
    </sheetView>
  </sheetViews>
  <sheetFormatPr defaultColWidth="9.14285714285714" defaultRowHeight="12.75"/>
  <cols>
    <col min="1" max="1" width="5" customWidth="1"/>
    <col min="2" max="2" width="6.85714285714286" customWidth="1"/>
    <col min="3" max="3" width="3.42857142857143" customWidth="1"/>
    <col min="4" max="4" width="11.1428571428571" style="48" customWidth="1"/>
    <col min="5" max="5" width="7" style="48" customWidth="1"/>
    <col min="6" max="6" width="7" customWidth="1"/>
    <col min="7" max="8" width="5.57142857142857" customWidth="1"/>
    <col min="9" max="9" width="6.42857142857143" customWidth="1"/>
    <col min="11" max="14" width="6.42857142857143" customWidth="1"/>
    <col min="15" max="15" width="11.5714285714286" customWidth="1"/>
    <col min="16" max="16" width="5.28571428571429" customWidth="1"/>
    <col min="17" max="20" width="8.57142857142857" customWidth="1"/>
  </cols>
  <sheetData>
    <row r="1" ht="42" customHeight="1" spans="1:20">
      <c r="A1" s="2" t="s">
        <v>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31" customHeight="1" spans="1:20">
      <c r="A2" s="49" t="s">
        <v>64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1" customHeight="1" spans="1:20">
      <c r="A3" s="50" t="s">
        <v>1</v>
      </c>
      <c r="B3" s="50" t="s">
        <v>21</v>
      </c>
      <c r="C3" s="51" t="s">
        <v>22</v>
      </c>
      <c r="D3" s="50" t="s">
        <v>23</v>
      </c>
      <c r="E3" s="51" t="s">
        <v>24</v>
      </c>
      <c r="F3" s="51" t="s">
        <v>25</v>
      </c>
      <c r="G3" s="50" t="s">
        <v>26</v>
      </c>
      <c r="H3" s="50" t="s">
        <v>27</v>
      </c>
      <c r="I3" s="51" t="s">
        <v>28</v>
      </c>
      <c r="J3" s="50" t="s">
        <v>29</v>
      </c>
      <c r="K3" s="64" t="s">
        <v>30</v>
      </c>
      <c r="L3" s="64"/>
      <c r="M3" s="64"/>
      <c r="N3" s="64"/>
      <c r="O3" s="65" t="s">
        <v>31</v>
      </c>
      <c r="P3" s="50" t="s">
        <v>32</v>
      </c>
      <c r="Q3" s="75" t="s">
        <v>33</v>
      </c>
      <c r="R3" s="76"/>
      <c r="S3" s="65"/>
      <c r="T3" s="65"/>
    </row>
    <row r="4" ht="21" customHeight="1" spans="1:20">
      <c r="A4" s="50"/>
      <c r="B4" s="50"/>
      <c r="C4" s="52"/>
      <c r="D4" s="50"/>
      <c r="E4" s="52"/>
      <c r="F4" s="52"/>
      <c r="G4" s="50"/>
      <c r="H4" s="50"/>
      <c r="I4" s="66"/>
      <c r="J4" s="50"/>
      <c r="K4" s="52" t="s">
        <v>34</v>
      </c>
      <c r="L4" s="51" t="s">
        <v>35</v>
      </c>
      <c r="M4" s="51" t="s">
        <v>36</v>
      </c>
      <c r="N4" s="67" t="s">
        <v>37</v>
      </c>
      <c r="O4" s="65"/>
      <c r="P4" s="50"/>
      <c r="Q4" s="65" t="s">
        <v>38</v>
      </c>
      <c r="R4" s="77" t="s">
        <v>34</v>
      </c>
      <c r="S4" s="78" t="s">
        <v>35</v>
      </c>
      <c r="T4" s="79" t="s">
        <v>36</v>
      </c>
    </row>
    <row r="5" ht="45" customHeight="1" spans="1:20">
      <c r="A5" s="50"/>
      <c r="B5" s="50"/>
      <c r="C5" s="53"/>
      <c r="D5" s="50"/>
      <c r="E5" s="53"/>
      <c r="F5" s="53"/>
      <c r="G5" s="50"/>
      <c r="H5" s="50"/>
      <c r="I5" s="68"/>
      <c r="J5" s="50"/>
      <c r="K5" s="53"/>
      <c r="L5" s="53"/>
      <c r="M5" s="53"/>
      <c r="N5" s="69"/>
      <c r="O5" s="65"/>
      <c r="P5" s="50"/>
      <c r="Q5" s="65"/>
      <c r="R5" s="80"/>
      <c r="S5" s="80"/>
      <c r="T5" s="81"/>
    </row>
    <row r="6" ht="30" customHeight="1" spans="1:20">
      <c r="A6" s="54">
        <v>1</v>
      </c>
      <c r="B6" s="10" t="s">
        <v>65</v>
      </c>
      <c r="C6" s="10" t="s">
        <v>40</v>
      </c>
      <c r="D6" s="55" t="s">
        <v>66</v>
      </c>
      <c r="E6" s="55" t="s">
        <v>67</v>
      </c>
      <c r="F6" s="10" t="s">
        <v>68</v>
      </c>
      <c r="G6" s="10"/>
      <c r="H6" s="10"/>
      <c r="I6" s="28" t="s">
        <v>44</v>
      </c>
      <c r="J6" s="55" t="s">
        <v>69</v>
      </c>
      <c r="K6" s="70" t="s">
        <v>46</v>
      </c>
      <c r="L6" s="46">
        <v>28.37</v>
      </c>
      <c r="M6" s="46">
        <v>324.24</v>
      </c>
      <c r="N6" s="46">
        <v>28.37</v>
      </c>
      <c r="O6" s="45" t="s">
        <v>70</v>
      </c>
      <c r="P6" s="71">
        <v>2</v>
      </c>
      <c r="Q6" s="45">
        <f t="shared" ref="Q6:Q9" si="0">(R6+S6+T6)</f>
        <v>2002.18</v>
      </c>
      <c r="R6" s="82">
        <f t="shared" ref="R6:R9" si="1">K6*P6</f>
        <v>1296.96</v>
      </c>
      <c r="S6" s="46">
        <f>L6*2</f>
        <v>56.74</v>
      </c>
      <c r="T6" s="83">
        <f>M6*2</f>
        <v>648.48</v>
      </c>
    </row>
    <row r="7" ht="30" customHeight="1" spans="1:20">
      <c r="A7" s="56"/>
      <c r="B7" s="12"/>
      <c r="C7" s="12"/>
      <c r="D7" s="57"/>
      <c r="E7" s="57"/>
      <c r="F7" s="12"/>
      <c r="G7" s="12"/>
      <c r="H7" s="12"/>
      <c r="I7" s="28" t="s">
        <v>48</v>
      </c>
      <c r="J7" s="14"/>
      <c r="K7" s="46">
        <v>689.28</v>
      </c>
      <c r="L7" s="46">
        <v>30.16</v>
      </c>
      <c r="M7" s="47">
        <v>344.64</v>
      </c>
      <c r="N7" s="46">
        <v>30.16</v>
      </c>
      <c r="O7" s="45" t="s">
        <v>71</v>
      </c>
      <c r="P7" s="71">
        <v>10</v>
      </c>
      <c r="Q7" s="45">
        <f t="shared" si="0"/>
        <v>10640.8</v>
      </c>
      <c r="R7" s="45">
        <f t="shared" si="1"/>
        <v>6892.8</v>
      </c>
      <c r="S7" s="84">
        <f>L7*P7</f>
        <v>301.6</v>
      </c>
      <c r="T7" s="45">
        <f>M7*P7</f>
        <v>3446.4</v>
      </c>
    </row>
    <row r="8" ht="30" customHeight="1" spans="1:20">
      <c r="A8" s="58">
        <v>2</v>
      </c>
      <c r="B8" s="10" t="s">
        <v>72</v>
      </c>
      <c r="C8" s="10" t="s">
        <v>40</v>
      </c>
      <c r="D8" s="55" t="s">
        <v>73</v>
      </c>
      <c r="E8" s="55" t="s">
        <v>74</v>
      </c>
      <c r="F8" s="10" t="s">
        <v>75</v>
      </c>
      <c r="G8" s="59"/>
      <c r="H8" s="59"/>
      <c r="I8" s="28" t="s">
        <v>44</v>
      </c>
      <c r="J8" s="72"/>
      <c r="K8" s="70" t="s">
        <v>46</v>
      </c>
      <c r="L8" s="46">
        <v>28.37</v>
      </c>
      <c r="M8" s="46">
        <v>324.24</v>
      </c>
      <c r="N8" s="46">
        <v>28.37</v>
      </c>
      <c r="O8" s="45" t="s">
        <v>70</v>
      </c>
      <c r="P8" s="71">
        <v>2</v>
      </c>
      <c r="Q8" s="45">
        <f t="shared" si="0"/>
        <v>2002.18</v>
      </c>
      <c r="R8" s="82">
        <f t="shared" si="1"/>
        <v>1296.96</v>
      </c>
      <c r="S8" s="46">
        <f>L8*2</f>
        <v>56.74</v>
      </c>
      <c r="T8" s="83">
        <f>M8*2</f>
        <v>648.48</v>
      </c>
    </row>
    <row r="9" ht="30" customHeight="1" spans="1:20">
      <c r="A9" s="60"/>
      <c r="B9" s="12"/>
      <c r="C9" s="12"/>
      <c r="D9" s="57"/>
      <c r="E9" s="57"/>
      <c r="F9" s="12"/>
      <c r="G9" s="59"/>
      <c r="H9" s="59"/>
      <c r="I9" s="28" t="s">
        <v>48</v>
      </c>
      <c r="J9" s="73"/>
      <c r="K9" s="46">
        <v>689.28</v>
      </c>
      <c r="L9" s="46">
        <v>30.16</v>
      </c>
      <c r="M9" s="47">
        <v>344.64</v>
      </c>
      <c r="N9" s="46">
        <v>30.16</v>
      </c>
      <c r="O9" s="45" t="s">
        <v>71</v>
      </c>
      <c r="P9" s="71">
        <v>10</v>
      </c>
      <c r="Q9" s="45">
        <f t="shared" si="0"/>
        <v>10640.8</v>
      </c>
      <c r="R9" s="45">
        <f t="shared" si="1"/>
        <v>6892.8</v>
      </c>
      <c r="S9" s="84">
        <f>L9*P9</f>
        <v>301.6</v>
      </c>
      <c r="T9" s="45">
        <f>M9*P9</f>
        <v>3446.4</v>
      </c>
    </row>
    <row r="10" ht="41" customHeight="1" spans="1:20">
      <c r="A10" s="61" t="s">
        <v>17</v>
      </c>
      <c r="B10" s="62"/>
      <c r="C10" s="62"/>
      <c r="D10" s="63"/>
      <c r="E10" s="63"/>
      <c r="F10" s="62"/>
      <c r="G10" s="62"/>
      <c r="H10" s="62"/>
      <c r="I10" s="62"/>
      <c r="J10" s="62"/>
      <c r="K10" s="74"/>
      <c r="L10" s="74"/>
      <c r="M10" s="74"/>
      <c r="N10" s="74"/>
      <c r="O10" s="74"/>
      <c r="P10" s="74"/>
      <c r="Q10" s="74">
        <f t="shared" ref="Q10:T10" si="2">SUM(Q6:Q9)</f>
        <v>25285.96</v>
      </c>
      <c r="R10" s="74">
        <f t="shared" si="2"/>
        <v>16379.52</v>
      </c>
      <c r="S10" s="74">
        <f t="shared" si="2"/>
        <v>716.68</v>
      </c>
      <c r="T10" s="74">
        <f t="shared" si="2"/>
        <v>8189.76</v>
      </c>
    </row>
  </sheetData>
  <mergeCells count="42">
    <mergeCell ref="A1:T1"/>
    <mergeCell ref="A2:T2"/>
    <mergeCell ref="K3:N3"/>
    <mergeCell ref="Q3:T3"/>
    <mergeCell ref="A10:J10"/>
    <mergeCell ref="A3:A5"/>
    <mergeCell ref="A6:A7"/>
    <mergeCell ref="A8:A9"/>
    <mergeCell ref="B3:B5"/>
    <mergeCell ref="B6:B7"/>
    <mergeCell ref="B8:B9"/>
    <mergeCell ref="C3:C5"/>
    <mergeCell ref="C6:C7"/>
    <mergeCell ref="C8:C9"/>
    <mergeCell ref="D3:D5"/>
    <mergeCell ref="D6:D7"/>
    <mergeCell ref="D8:D9"/>
    <mergeCell ref="E3:E5"/>
    <mergeCell ref="E6:E7"/>
    <mergeCell ref="E8:E9"/>
    <mergeCell ref="F3:F5"/>
    <mergeCell ref="F6:F7"/>
    <mergeCell ref="F8:F9"/>
    <mergeCell ref="G3:G5"/>
    <mergeCell ref="G6:G7"/>
    <mergeCell ref="G8:G9"/>
    <mergeCell ref="H3:H5"/>
    <mergeCell ref="H6:H7"/>
    <mergeCell ref="H8:H9"/>
    <mergeCell ref="I3:I5"/>
    <mergeCell ref="J3:J5"/>
    <mergeCell ref="J6:J8"/>
    <mergeCell ref="K4:K5"/>
    <mergeCell ref="L4:L5"/>
    <mergeCell ref="M4:M5"/>
    <mergeCell ref="N4:N5"/>
    <mergeCell ref="O3:O5"/>
    <mergeCell ref="P3:P5"/>
    <mergeCell ref="Q4:Q5"/>
    <mergeCell ref="R4:R5"/>
    <mergeCell ref="S4:S5"/>
    <mergeCell ref="T4:T5"/>
  </mergeCells>
  <printOptions horizontalCentered="1"/>
  <pageMargins left="0.160416666666667" right="0.160416666666667" top="1" bottom="1" header="0.511805555555556" footer="0.511805555555556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O3" sqref="O3:O5"/>
    </sheetView>
  </sheetViews>
  <sheetFormatPr defaultColWidth="9.14285714285714" defaultRowHeight="12.75"/>
  <cols>
    <col min="1" max="1" width="4.42857142857143" customWidth="1"/>
    <col min="2" max="2" width="5.85714285714286" customWidth="1"/>
    <col min="3" max="3" width="6.28571428571429" customWidth="1"/>
    <col min="4" max="4" width="12.4285714285714" customWidth="1"/>
    <col min="5" max="5" width="10.1428571428571" customWidth="1"/>
    <col min="6" max="6" width="7.85714285714286" customWidth="1"/>
    <col min="7" max="8" width="4" customWidth="1"/>
    <col min="9" max="9" width="7.71428571428571" customWidth="1"/>
    <col min="10" max="10" width="6.85714285714286" customWidth="1"/>
    <col min="11" max="14" width="7.14285714285714" customWidth="1"/>
    <col min="15" max="15" width="10.4285714285714" customWidth="1"/>
    <col min="16" max="16" width="5" customWidth="1"/>
    <col min="17" max="17" width="9.14285714285714" style="1"/>
    <col min="18" max="19" width="7.42857142857143" style="1" customWidth="1"/>
    <col min="20" max="20" width="9.14285714285714" style="1"/>
  </cols>
  <sheetData>
    <row r="1" ht="46" customHeight="1" spans="1:20">
      <c r="A1" s="2" t="s">
        <v>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9"/>
      <c r="R1" s="39"/>
      <c r="S1" s="39"/>
      <c r="T1" s="39"/>
    </row>
    <row r="2" ht="41" customHeight="1" spans="1:20">
      <c r="A2" s="4" t="s">
        <v>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24" customHeight="1" spans="1:20">
      <c r="A3" s="5" t="s">
        <v>1</v>
      </c>
      <c r="B3" s="5" t="s">
        <v>21</v>
      </c>
      <c r="C3" s="6" t="s">
        <v>22</v>
      </c>
      <c r="D3" s="5" t="s">
        <v>23</v>
      </c>
      <c r="E3" s="6" t="s">
        <v>24</v>
      </c>
      <c r="F3" s="6" t="s">
        <v>77</v>
      </c>
      <c r="G3" s="5" t="s">
        <v>78</v>
      </c>
      <c r="H3" s="5" t="s">
        <v>79</v>
      </c>
      <c r="I3" s="6" t="s">
        <v>28</v>
      </c>
      <c r="J3" s="5" t="s">
        <v>29</v>
      </c>
      <c r="K3" s="22" t="s">
        <v>30</v>
      </c>
      <c r="L3" s="22"/>
      <c r="M3" s="22"/>
      <c r="N3" s="22"/>
      <c r="O3" s="23" t="s">
        <v>31</v>
      </c>
      <c r="P3" s="5" t="s">
        <v>32</v>
      </c>
      <c r="Q3" s="40" t="s">
        <v>33</v>
      </c>
      <c r="R3" s="41"/>
      <c r="S3" s="42"/>
      <c r="T3" s="42"/>
    </row>
    <row r="4" ht="30" customHeight="1" spans="1:20">
      <c r="A4" s="5"/>
      <c r="B4" s="5"/>
      <c r="C4" s="7"/>
      <c r="D4" s="5"/>
      <c r="E4" s="7"/>
      <c r="F4" s="7"/>
      <c r="G4" s="5"/>
      <c r="H4" s="5"/>
      <c r="I4" s="24"/>
      <c r="J4" s="5"/>
      <c r="K4" s="7" t="s">
        <v>34</v>
      </c>
      <c r="L4" s="6" t="s">
        <v>35</v>
      </c>
      <c r="M4" s="6" t="s">
        <v>36</v>
      </c>
      <c r="N4" s="25" t="s">
        <v>37</v>
      </c>
      <c r="O4" s="23"/>
      <c r="P4" s="5"/>
      <c r="Q4" s="42" t="s">
        <v>38</v>
      </c>
      <c r="R4" s="43" t="s">
        <v>34</v>
      </c>
      <c r="S4" s="43" t="s">
        <v>35</v>
      </c>
      <c r="T4" s="43" t="s">
        <v>36</v>
      </c>
    </row>
    <row r="5" ht="30" customHeight="1" spans="1:20">
      <c r="A5" s="5"/>
      <c r="B5" s="5"/>
      <c r="C5" s="8"/>
      <c r="D5" s="5"/>
      <c r="E5" s="8"/>
      <c r="F5" s="8"/>
      <c r="G5" s="5"/>
      <c r="H5" s="5"/>
      <c r="I5" s="26"/>
      <c r="J5" s="5"/>
      <c r="K5" s="8"/>
      <c r="L5" s="8"/>
      <c r="M5" s="8"/>
      <c r="N5" s="27"/>
      <c r="O5" s="23"/>
      <c r="P5" s="5"/>
      <c r="Q5" s="42"/>
      <c r="R5" s="44"/>
      <c r="S5" s="44"/>
      <c r="T5" s="44"/>
    </row>
    <row r="6" ht="18" customHeight="1" spans="1:20">
      <c r="A6" s="9">
        <v>1</v>
      </c>
      <c r="B6" s="9" t="s">
        <v>80</v>
      </c>
      <c r="C6" s="9" t="s">
        <v>55</v>
      </c>
      <c r="D6" s="9" t="s">
        <v>81</v>
      </c>
      <c r="E6" s="9" t="s">
        <v>82</v>
      </c>
      <c r="F6" s="10" t="s">
        <v>83</v>
      </c>
      <c r="G6" s="10" t="s">
        <v>84</v>
      </c>
      <c r="H6" s="10" t="s">
        <v>84</v>
      </c>
      <c r="I6" s="28" t="s">
        <v>44</v>
      </c>
      <c r="J6" s="29" t="s">
        <v>85</v>
      </c>
      <c r="K6" s="30">
        <v>648.48</v>
      </c>
      <c r="L6" s="30">
        <v>28.37</v>
      </c>
      <c r="M6" s="30">
        <v>324.24</v>
      </c>
      <c r="N6" s="31">
        <v>28.37</v>
      </c>
      <c r="O6" s="32" t="s">
        <v>86</v>
      </c>
      <c r="P6" s="33">
        <v>2</v>
      </c>
      <c r="Q6" s="45">
        <f t="shared" ref="Q6:Q21" si="0">R6+S6+T6</f>
        <v>2002.18</v>
      </c>
      <c r="R6" s="46">
        <f t="shared" ref="R6:R21" si="1">K6*P6</f>
        <v>1296.96</v>
      </c>
      <c r="S6" s="47">
        <f t="shared" ref="S6:S21" si="2">L6*P6</f>
        <v>56.74</v>
      </c>
      <c r="T6" s="46">
        <f t="shared" ref="T6:T21" si="3">M6*P6</f>
        <v>648.48</v>
      </c>
    </row>
    <row r="7" ht="18" customHeight="1" spans="1:20">
      <c r="A7" s="11"/>
      <c r="B7" s="11"/>
      <c r="C7" s="11"/>
      <c r="D7" s="11"/>
      <c r="E7" s="11"/>
      <c r="F7" s="12"/>
      <c r="G7" s="12"/>
      <c r="H7" s="12"/>
      <c r="I7" s="28" t="s">
        <v>48</v>
      </c>
      <c r="J7" s="34"/>
      <c r="K7" s="30" t="s">
        <v>49</v>
      </c>
      <c r="L7" s="30">
        <v>30.16</v>
      </c>
      <c r="M7" s="31">
        <v>344.64</v>
      </c>
      <c r="N7" s="31">
        <v>30.156</v>
      </c>
      <c r="O7" s="32" t="s">
        <v>87</v>
      </c>
      <c r="P7" s="33">
        <v>10</v>
      </c>
      <c r="Q7" s="45">
        <f t="shared" si="0"/>
        <v>10640.8</v>
      </c>
      <c r="R7" s="46">
        <f t="shared" si="1"/>
        <v>6892.8</v>
      </c>
      <c r="S7" s="47">
        <f t="shared" si="2"/>
        <v>301.6</v>
      </c>
      <c r="T7" s="46">
        <f t="shared" si="3"/>
        <v>3446.4</v>
      </c>
    </row>
    <row r="8" ht="18" customHeight="1" spans="1:20">
      <c r="A8" s="13">
        <v>2</v>
      </c>
      <c r="B8" s="13" t="s">
        <v>88</v>
      </c>
      <c r="C8" s="13" t="s">
        <v>55</v>
      </c>
      <c r="D8" s="13" t="s">
        <v>89</v>
      </c>
      <c r="E8" s="13" t="s">
        <v>90</v>
      </c>
      <c r="F8" s="14" t="s">
        <v>83</v>
      </c>
      <c r="G8" s="14" t="s">
        <v>84</v>
      </c>
      <c r="H8" s="14" t="s">
        <v>84</v>
      </c>
      <c r="I8" s="28" t="s">
        <v>44</v>
      </c>
      <c r="J8" s="34"/>
      <c r="K8" s="30">
        <v>648.48</v>
      </c>
      <c r="L8" s="30">
        <v>28.37</v>
      </c>
      <c r="M8" s="30">
        <v>324.24</v>
      </c>
      <c r="N8" s="31">
        <v>28.37</v>
      </c>
      <c r="O8" s="32" t="s">
        <v>86</v>
      </c>
      <c r="P8" s="33">
        <v>2</v>
      </c>
      <c r="Q8" s="45">
        <f t="shared" si="0"/>
        <v>2002.18</v>
      </c>
      <c r="R8" s="46">
        <f t="shared" si="1"/>
        <v>1296.96</v>
      </c>
      <c r="S8" s="47">
        <f t="shared" si="2"/>
        <v>56.74</v>
      </c>
      <c r="T8" s="46">
        <f t="shared" si="3"/>
        <v>648.48</v>
      </c>
    </row>
    <row r="9" ht="18" customHeight="1" spans="1:20">
      <c r="A9" s="11"/>
      <c r="B9" s="11"/>
      <c r="C9" s="11"/>
      <c r="D9" s="11"/>
      <c r="E9" s="11"/>
      <c r="F9" s="12"/>
      <c r="G9" s="12"/>
      <c r="H9" s="12"/>
      <c r="I9" s="28" t="s">
        <v>48</v>
      </c>
      <c r="J9" s="35"/>
      <c r="K9" s="30" t="s">
        <v>49</v>
      </c>
      <c r="L9" s="30">
        <v>30.16</v>
      </c>
      <c r="M9" s="31">
        <v>344.64</v>
      </c>
      <c r="N9" s="31">
        <v>30.156</v>
      </c>
      <c r="O9" s="32" t="s">
        <v>87</v>
      </c>
      <c r="P9" s="33">
        <v>10</v>
      </c>
      <c r="Q9" s="45">
        <f t="shared" si="0"/>
        <v>10640.8</v>
      </c>
      <c r="R9" s="46">
        <f t="shared" si="1"/>
        <v>6892.8</v>
      </c>
      <c r="S9" s="47">
        <f t="shared" si="2"/>
        <v>301.6</v>
      </c>
      <c r="T9" s="46">
        <f t="shared" si="3"/>
        <v>3446.4</v>
      </c>
    </row>
    <row r="10" ht="18" customHeight="1" spans="1:20">
      <c r="A10" s="13">
        <v>3</v>
      </c>
      <c r="B10" s="13" t="s">
        <v>91</v>
      </c>
      <c r="C10" s="13" t="s">
        <v>55</v>
      </c>
      <c r="D10" s="13" t="s">
        <v>92</v>
      </c>
      <c r="E10" s="13" t="s">
        <v>93</v>
      </c>
      <c r="F10" s="14" t="s">
        <v>94</v>
      </c>
      <c r="G10" s="14" t="s">
        <v>84</v>
      </c>
      <c r="H10" s="14" t="s">
        <v>84</v>
      </c>
      <c r="I10" s="28" t="s">
        <v>44</v>
      </c>
      <c r="J10" s="35"/>
      <c r="K10" s="30">
        <v>648.48</v>
      </c>
      <c r="L10" s="30">
        <v>28.37</v>
      </c>
      <c r="M10" s="30">
        <v>324.24</v>
      </c>
      <c r="N10" s="31">
        <v>28.37</v>
      </c>
      <c r="O10" s="32" t="s">
        <v>86</v>
      </c>
      <c r="P10" s="33">
        <v>2</v>
      </c>
      <c r="Q10" s="45">
        <f t="shared" si="0"/>
        <v>2002.18</v>
      </c>
      <c r="R10" s="46">
        <f t="shared" si="1"/>
        <v>1296.96</v>
      </c>
      <c r="S10" s="47">
        <f t="shared" si="2"/>
        <v>56.74</v>
      </c>
      <c r="T10" s="46">
        <f t="shared" si="3"/>
        <v>648.48</v>
      </c>
    </row>
    <row r="11" ht="18" customHeight="1" spans="1:20">
      <c r="A11" s="11"/>
      <c r="B11" s="11"/>
      <c r="C11" s="11"/>
      <c r="D11" s="11"/>
      <c r="E11" s="11"/>
      <c r="F11" s="12"/>
      <c r="G11" s="12"/>
      <c r="H11" s="12"/>
      <c r="I11" s="28" t="s">
        <v>48</v>
      </c>
      <c r="J11" s="35"/>
      <c r="K11" s="30" t="s">
        <v>49</v>
      </c>
      <c r="L11" s="30">
        <v>30.16</v>
      </c>
      <c r="M11" s="31">
        <v>344.64</v>
      </c>
      <c r="N11" s="31">
        <v>30.156</v>
      </c>
      <c r="O11" s="32" t="s">
        <v>87</v>
      </c>
      <c r="P11" s="33">
        <v>10</v>
      </c>
      <c r="Q11" s="45">
        <f t="shared" si="0"/>
        <v>10640.8</v>
      </c>
      <c r="R11" s="46">
        <f t="shared" si="1"/>
        <v>6892.8</v>
      </c>
      <c r="S11" s="47">
        <f t="shared" si="2"/>
        <v>301.6</v>
      </c>
      <c r="T11" s="46">
        <f t="shared" si="3"/>
        <v>3446.4</v>
      </c>
    </row>
    <row r="12" ht="18" customHeight="1" spans="1:20">
      <c r="A12" s="13">
        <v>4</v>
      </c>
      <c r="B12" s="13" t="s">
        <v>95</v>
      </c>
      <c r="C12" s="13" t="s">
        <v>40</v>
      </c>
      <c r="D12" s="13" t="s">
        <v>96</v>
      </c>
      <c r="E12" s="13" t="s">
        <v>97</v>
      </c>
      <c r="F12" s="14" t="s">
        <v>98</v>
      </c>
      <c r="G12" s="14" t="s">
        <v>84</v>
      </c>
      <c r="H12" s="14" t="s">
        <v>84</v>
      </c>
      <c r="I12" s="28" t="s">
        <v>44</v>
      </c>
      <c r="J12" s="35"/>
      <c r="K12" s="30">
        <v>648.48</v>
      </c>
      <c r="L12" s="30">
        <v>28.37</v>
      </c>
      <c r="M12" s="30">
        <v>324.24</v>
      </c>
      <c r="N12" s="31">
        <v>28.37</v>
      </c>
      <c r="O12" s="32" t="s">
        <v>86</v>
      </c>
      <c r="P12" s="33">
        <v>2</v>
      </c>
      <c r="Q12" s="45">
        <f t="shared" si="0"/>
        <v>2002.18</v>
      </c>
      <c r="R12" s="46">
        <f t="shared" si="1"/>
        <v>1296.96</v>
      </c>
      <c r="S12" s="47">
        <f t="shared" si="2"/>
        <v>56.74</v>
      </c>
      <c r="T12" s="46">
        <f t="shared" si="3"/>
        <v>648.48</v>
      </c>
    </row>
    <row r="13" ht="18" customHeight="1" spans="1:20">
      <c r="A13" s="11"/>
      <c r="B13" s="11"/>
      <c r="C13" s="11"/>
      <c r="D13" s="11"/>
      <c r="E13" s="11"/>
      <c r="F13" s="12"/>
      <c r="G13" s="12"/>
      <c r="H13" s="12"/>
      <c r="I13" s="28" t="s">
        <v>48</v>
      </c>
      <c r="J13" s="35"/>
      <c r="K13" s="30" t="s">
        <v>49</v>
      </c>
      <c r="L13" s="30">
        <v>30.16</v>
      </c>
      <c r="M13" s="31">
        <v>344.64</v>
      </c>
      <c r="N13" s="31">
        <v>30.156</v>
      </c>
      <c r="O13" s="32" t="s">
        <v>87</v>
      </c>
      <c r="P13" s="33">
        <v>10</v>
      </c>
      <c r="Q13" s="45">
        <f t="shared" si="0"/>
        <v>10640.8</v>
      </c>
      <c r="R13" s="46">
        <f t="shared" si="1"/>
        <v>6892.8</v>
      </c>
      <c r="S13" s="47">
        <f t="shared" si="2"/>
        <v>301.6</v>
      </c>
      <c r="T13" s="46">
        <f t="shared" si="3"/>
        <v>3446.4</v>
      </c>
    </row>
    <row r="14" ht="18" customHeight="1" spans="1:20">
      <c r="A14" s="13">
        <v>5</v>
      </c>
      <c r="B14" s="13" t="s">
        <v>99</v>
      </c>
      <c r="C14" s="13" t="s">
        <v>55</v>
      </c>
      <c r="D14" s="13" t="s">
        <v>100</v>
      </c>
      <c r="E14" s="13" t="s">
        <v>101</v>
      </c>
      <c r="F14" s="14" t="s">
        <v>102</v>
      </c>
      <c r="G14" s="14" t="s">
        <v>84</v>
      </c>
      <c r="H14" s="14" t="s">
        <v>84</v>
      </c>
      <c r="I14" s="28" t="s">
        <v>44</v>
      </c>
      <c r="J14" s="35"/>
      <c r="K14" s="30">
        <v>648.48</v>
      </c>
      <c r="L14" s="30">
        <v>28.37</v>
      </c>
      <c r="M14" s="30">
        <v>324.24</v>
      </c>
      <c r="N14" s="31">
        <v>28.37</v>
      </c>
      <c r="O14" s="32" t="s">
        <v>86</v>
      </c>
      <c r="P14" s="33">
        <v>2</v>
      </c>
      <c r="Q14" s="45">
        <f t="shared" si="0"/>
        <v>2002.18</v>
      </c>
      <c r="R14" s="46">
        <f t="shared" si="1"/>
        <v>1296.96</v>
      </c>
      <c r="S14" s="47">
        <f t="shared" si="2"/>
        <v>56.74</v>
      </c>
      <c r="T14" s="46">
        <f t="shared" si="3"/>
        <v>648.48</v>
      </c>
    </row>
    <row r="15" ht="18" customHeight="1" spans="1:20">
      <c r="A15" s="11"/>
      <c r="B15" s="11"/>
      <c r="C15" s="11"/>
      <c r="D15" s="11"/>
      <c r="E15" s="11"/>
      <c r="F15" s="12"/>
      <c r="G15" s="12"/>
      <c r="H15" s="12"/>
      <c r="I15" s="28" t="s">
        <v>48</v>
      </c>
      <c r="J15" s="35"/>
      <c r="K15" s="30" t="s">
        <v>49</v>
      </c>
      <c r="L15" s="30">
        <v>30.16</v>
      </c>
      <c r="M15" s="31">
        <v>344.64</v>
      </c>
      <c r="N15" s="31">
        <v>30.156</v>
      </c>
      <c r="O15" s="32" t="s">
        <v>87</v>
      </c>
      <c r="P15" s="33">
        <v>10</v>
      </c>
      <c r="Q15" s="45">
        <f t="shared" si="0"/>
        <v>10640.8</v>
      </c>
      <c r="R15" s="46">
        <f t="shared" si="1"/>
        <v>6892.8</v>
      </c>
      <c r="S15" s="47">
        <f t="shared" si="2"/>
        <v>301.6</v>
      </c>
      <c r="T15" s="46">
        <f t="shared" si="3"/>
        <v>3446.4</v>
      </c>
    </row>
    <row r="16" ht="18" customHeight="1" spans="1:20">
      <c r="A16" s="13">
        <v>6</v>
      </c>
      <c r="B16" s="13" t="s">
        <v>103</v>
      </c>
      <c r="C16" s="13" t="s">
        <v>40</v>
      </c>
      <c r="D16" s="13" t="s">
        <v>104</v>
      </c>
      <c r="E16" s="13" t="s">
        <v>105</v>
      </c>
      <c r="F16" s="14" t="s">
        <v>102</v>
      </c>
      <c r="G16" s="14" t="s">
        <v>84</v>
      </c>
      <c r="H16" s="14" t="s">
        <v>84</v>
      </c>
      <c r="I16" s="28" t="s">
        <v>44</v>
      </c>
      <c r="J16" s="35"/>
      <c r="K16" s="30">
        <v>648.48</v>
      </c>
      <c r="L16" s="30">
        <v>28.37</v>
      </c>
      <c r="M16" s="30">
        <v>324.24</v>
      </c>
      <c r="N16" s="31">
        <v>28.37</v>
      </c>
      <c r="O16" s="32" t="s">
        <v>86</v>
      </c>
      <c r="P16" s="33">
        <v>2</v>
      </c>
      <c r="Q16" s="45">
        <f t="shared" si="0"/>
        <v>2002.18</v>
      </c>
      <c r="R16" s="46">
        <f t="shared" si="1"/>
        <v>1296.96</v>
      </c>
      <c r="S16" s="47">
        <f t="shared" si="2"/>
        <v>56.74</v>
      </c>
      <c r="T16" s="46">
        <f t="shared" si="3"/>
        <v>648.48</v>
      </c>
    </row>
    <row r="17" ht="18" customHeight="1" spans="1:20">
      <c r="A17" s="11"/>
      <c r="B17" s="11"/>
      <c r="C17" s="11"/>
      <c r="D17" s="11"/>
      <c r="E17" s="11"/>
      <c r="F17" s="12"/>
      <c r="G17" s="12"/>
      <c r="H17" s="12"/>
      <c r="I17" s="28" t="s">
        <v>48</v>
      </c>
      <c r="J17" s="35"/>
      <c r="K17" s="30" t="s">
        <v>49</v>
      </c>
      <c r="L17" s="30">
        <v>30.16</v>
      </c>
      <c r="M17" s="31">
        <v>344.64</v>
      </c>
      <c r="N17" s="31">
        <v>30.156</v>
      </c>
      <c r="O17" s="32" t="s">
        <v>87</v>
      </c>
      <c r="P17" s="33">
        <v>10</v>
      </c>
      <c r="Q17" s="45">
        <f t="shared" si="0"/>
        <v>10640.8</v>
      </c>
      <c r="R17" s="46">
        <f t="shared" si="1"/>
        <v>6892.8</v>
      </c>
      <c r="S17" s="47">
        <f t="shared" si="2"/>
        <v>301.6</v>
      </c>
      <c r="T17" s="46">
        <f t="shared" si="3"/>
        <v>3446.4</v>
      </c>
    </row>
    <row r="18" ht="18" customHeight="1" spans="1:20">
      <c r="A18" s="13">
        <v>7</v>
      </c>
      <c r="B18" s="13" t="s">
        <v>106</v>
      </c>
      <c r="C18" s="13" t="s">
        <v>55</v>
      </c>
      <c r="D18" s="13" t="s">
        <v>107</v>
      </c>
      <c r="E18" s="13" t="s">
        <v>108</v>
      </c>
      <c r="F18" s="14" t="s">
        <v>102</v>
      </c>
      <c r="G18" s="14" t="s">
        <v>84</v>
      </c>
      <c r="H18" s="14" t="s">
        <v>84</v>
      </c>
      <c r="I18" s="28" t="s">
        <v>44</v>
      </c>
      <c r="J18" s="35"/>
      <c r="K18" s="30">
        <v>648.48</v>
      </c>
      <c r="L18" s="30">
        <v>28.37</v>
      </c>
      <c r="M18" s="30">
        <v>324.24</v>
      </c>
      <c r="N18" s="31">
        <v>28.37</v>
      </c>
      <c r="O18" s="32" t="s">
        <v>86</v>
      </c>
      <c r="P18" s="33">
        <v>2</v>
      </c>
      <c r="Q18" s="45">
        <f t="shared" si="0"/>
        <v>2002.18</v>
      </c>
      <c r="R18" s="46">
        <f t="shared" si="1"/>
        <v>1296.96</v>
      </c>
      <c r="S18" s="47">
        <f t="shared" si="2"/>
        <v>56.74</v>
      </c>
      <c r="T18" s="46">
        <f t="shared" si="3"/>
        <v>648.48</v>
      </c>
    </row>
    <row r="19" ht="18" customHeight="1" spans="1:20">
      <c r="A19" s="11"/>
      <c r="B19" s="11"/>
      <c r="C19" s="11"/>
      <c r="D19" s="11"/>
      <c r="E19" s="11"/>
      <c r="F19" s="12"/>
      <c r="G19" s="12"/>
      <c r="H19" s="12"/>
      <c r="I19" s="28" t="s">
        <v>48</v>
      </c>
      <c r="J19" s="35"/>
      <c r="K19" s="30" t="s">
        <v>49</v>
      </c>
      <c r="L19" s="30">
        <v>30.16</v>
      </c>
      <c r="M19" s="31">
        <v>344.64</v>
      </c>
      <c r="N19" s="31">
        <v>30.156</v>
      </c>
      <c r="O19" s="32" t="s">
        <v>87</v>
      </c>
      <c r="P19" s="33">
        <v>10</v>
      </c>
      <c r="Q19" s="45">
        <f t="shared" si="0"/>
        <v>10640.8</v>
      </c>
      <c r="R19" s="46">
        <f t="shared" si="1"/>
        <v>6892.8</v>
      </c>
      <c r="S19" s="47">
        <f t="shared" si="2"/>
        <v>301.6</v>
      </c>
      <c r="T19" s="46">
        <f t="shared" si="3"/>
        <v>3446.4</v>
      </c>
    </row>
    <row r="20" ht="18" customHeight="1" spans="1:20">
      <c r="A20" s="13" t="s">
        <v>109</v>
      </c>
      <c r="B20" s="15" t="s">
        <v>110</v>
      </c>
      <c r="C20" s="15" t="s">
        <v>55</v>
      </c>
      <c r="D20" s="16" t="s">
        <v>111</v>
      </c>
      <c r="E20" s="16" t="s">
        <v>112</v>
      </c>
      <c r="F20" s="14" t="s">
        <v>113</v>
      </c>
      <c r="G20" s="14" t="s">
        <v>84</v>
      </c>
      <c r="H20" s="14" t="s">
        <v>84</v>
      </c>
      <c r="I20" s="28" t="s">
        <v>44</v>
      </c>
      <c r="J20" s="36"/>
      <c r="K20" s="30">
        <v>648.48</v>
      </c>
      <c r="L20" s="30">
        <v>28.37</v>
      </c>
      <c r="M20" s="30">
        <v>324.24</v>
      </c>
      <c r="N20" s="31">
        <v>28.37</v>
      </c>
      <c r="O20" s="32" t="s">
        <v>86</v>
      </c>
      <c r="P20" s="33">
        <v>2</v>
      </c>
      <c r="Q20" s="45">
        <f t="shared" si="0"/>
        <v>2002.18</v>
      </c>
      <c r="R20" s="46">
        <f t="shared" si="1"/>
        <v>1296.96</v>
      </c>
      <c r="S20" s="47">
        <f t="shared" si="2"/>
        <v>56.74</v>
      </c>
      <c r="T20" s="46">
        <f t="shared" si="3"/>
        <v>648.48</v>
      </c>
    </row>
    <row r="21" ht="18" customHeight="1" spans="1:20">
      <c r="A21" s="11"/>
      <c r="B21" s="17"/>
      <c r="C21" s="17"/>
      <c r="D21" s="18"/>
      <c r="E21" s="18"/>
      <c r="F21" s="12"/>
      <c r="G21" s="12"/>
      <c r="H21" s="12"/>
      <c r="I21" s="28" t="s">
        <v>48</v>
      </c>
      <c r="J21" s="36"/>
      <c r="K21" s="30" t="s">
        <v>49</v>
      </c>
      <c r="L21" s="30">
        <v>30.16</v>
      </c>
      <c r="M21" s="31">
        <v>344.64</v>
      </c>
      <c r="N21" s="31">
        <v>30.156</v>
      </c>
      <c r="O21" s="32" t="s">
        <v>114</v>
      </c>
      <c r="P21" s="33">
        <v>7</v>
      </c>
      <c r="Q21" s="45">
        <f t="shared" si="0"/>
        <v>7448.56</v>
      </c>
      <c r="R21" s="46">
        <f t="shared" si="1"/>
        <v>4824.96</v>
      </c>
      <c r="S21" s="47">
        <f t="shared" si="2"/>
        <v>211.12</v>
      </c>
      <c r="T21" s="46">
        <f t="shared" si="3"/>
        <v>2412.48</v>
      </c>
    </row>
    <row r="22" ht="25" customHeight="1" spans="1:20">
      <c r="A22" s="19" t="s">
        <v>115</v>
      </c>
      <c r="B22" s="20"/>
      <c r="C22" s="20"/>
      <c r="D22" s="21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37"/>
      <c r="P22" s="38">
        <f t="shared" ref="P22:T22" si="4">SUM(P6:P21)</f>
        <v>93</v>
      </c>
      <c r="Q22" s="46">
        <f t="shared" si="4"/>
        <v>97951.6</v>
      </c>
      <c r="R22" s="46">
        <f t="shared" si="4"/>
        <v>63450.24</v>
      </c>
      <c r="S22" s="47">
        <f t="shared" si="4"/>
        <v>2776.24</v>
      </c>
      <c r="T22" s="46">
        <f t="shared" si="4"/>
        <v>31725.12</v>
      </c>
    </row>
  </sheetData>
  <mergeCells count="90">
    <mergeCell ref="A1:T1"/>
    <mergeCell ref="A2:T2"/>
    <mergeCell ref="K3:N3"/>
    <mergeCell ref="Q3:T3"/>
    <mergeCell ref="A22:O22"/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C3:C5"/>
    <mergeCell ref="C6:C7"/>
    <mergeCell ref="C8:C9"/>
    <mergeCell ref="C10:C11"/>
    <mergeCell ref="C12:C13"/>
    <mergeCell ref="C14:C15"/>
    <mergeCell ref="C16:C17"/>
    <mergeCell ref="C18:C19"/>
    <mergeCell ref="C20:C21"/>
    <mergeCell ref="D3:D5"/>
    <mergeCell ref="D6:D7"/>
    <mergeCell ref="D8:D9"/>
    <mergeCell ref="D10:D11"/>
    <mergeCell ref="D12:D13"/>
    <mergeCell ref="D14:D15"/>
    <mergeCell ref="D16:D17"/>
    <mergeCell ref="D18:D19"/>
    <mergeCell ref="D20:D21"/>
    <mergeCell ref="E3:E5"/>
    <mergeCell ref="E6:E7"/>
    <mergeCell ref="E8:E9"/>
    <mergeCell ref="E10:E11"/>
    <mergeCell ref="E12:E13"/>
    <mergeCell ref="E14:E15"/>
    <mergeCell ref="E16:E17"/>
    <mergeCell ref="E18:E19"/>
    <mergeCell ref="E20:E21"/>
    <mergeCell ref="F3:F5"/>
    <mergeCell ref="F6:F7"/>
    <mergeCell ref="F8:F9"/>
    <mergeCell ref="F10:F11"/>
    <mergeCell ref="F12:F13"/>
    <mergeCell ref="F14:F15"/>
    <mergeCell ref="F16:F17"/>
    <mergeCell ref="F18:F19"/>
    <mergeCell ref="F20:F21"/>
    <mergeCell ref="G3:G5"/>
    <mergeCell ref="G6:G7"/>
    <mergeCell ref="G8:G9"/>
    <mergeCell ref="G10:G11"/>
    <mergeCell ref="G12:G13"/>
    <mergeCell ref="G14:G15"/>
    <mergeCell ref="G16:G17"/>
    <mergeCell ref="G18:G19"/>
    <mergeCell ref="G20:G21"/>
    <mergeCell ref="H3:H5"/>
    <mergeCell ref="H6:H7"/>
    <mergeCell ref="H8:H9"/>
    <mergeCell ref="H10:H11"/>
    <mergeCell ref="H12:H13"/>
    <mergeCell ref="H14:H15"/>
    <mergeCell ref="H16:H17"/>
    <mergeCell ref="H18:H19"/>
    <mergeCell ref="H20:H21"/>
    <mergeCell ref="I3:I5"/>
    <mergeCell ref="J3:J5"/>
    <mergeCell ref="J6:J19"/>
    <mergeCell ref="K4:K5"/>
    <mergeCell ref="L4:L5"/>
    <mergeCell ref="M4:M5"/>
    <mergeCell ref="N4:N5"/>
    <mergeCell ref="O3:O5"/>
    <mergeCell ref="P3:P5"/>
    <mergeCell ref="Q4:Q5"/>
    <mergeCell ref="R4:R5"/>
    <mergeCell ref="S4:S5"/>
    <mergeCell ref="T4:T5"/>
  </mergeCells>
  <printOptions horizontalCentered="1"/>
  <pageMargins left="0.160416666666667" right="0.160416666666667" top="0.802777777777778" bottom="0.6055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单位汇总表</vt:lpstr>
      <vt:lpstr>盛必达公示表</vt:lpstr>
      <vt:lpstr>站元公示</vt:lpstr>
      <vt:lpstr>站瑞新材料公示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2025-10-24T09:21:00Z</dcterms:created>
  <dcterms:modified xsi:type="dcterms:W3CDTF">2025-11-17T00:24:42Z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